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d3b\AC\Temp\"/>
    </mc:Choice>
  </mc:AlternateContent>
  <xr:revisionPtr revIDLastSave="0" documentId="13_ncr:1000001_{5C0F861D-7D0A-394C-8F88-419CFCA670AD}" xr6:coauthVersionLast="47" xr6:coauthVersionMax="47" xr10:uidLastSave="{00000000-0000-0000-0000-000000000000}"/>
  <bookViews>
    <workbookView xWindow="-60" yWindow="-60" windowWidth="15480" windowHeight="11640" xr2:uid="{5CCFF176-0DCE-4BC4-A43E-AC321DD25EF0}"/>
  </bookViews>
  <sheets>
    <sheet name="Variances" sheetId="1" r:id="rId1"/>
  </sheets>
  <definedNames>
    <definedName name="_xlnm.Print_Area" localSheetId="0">Variances!$A$1:$N$30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H26" i="1"/>
  <c r="G26" i="1"/>
  <c r="L26" i="1"/>
  <c r="I26" i="1"/>
  <c r="J26" i="1"/>
  <c r="M26" i="1"/>
  <c r="H24" i="1"/>
  <c r="G24" i="1"/>
  <c r="L24" i="1"/>
  <c r="I24" i="1"/>
  <c r="J24" i="1"/>
  <c r="M24" i="1"/>
  <c r="H14" i="1"/>
  <c r="G14" i="1"/>
  <c r="L14" i="1"/>
  <c r="I14" i="1"/>
  <c r="J14" i="1"/>
  <c r="M14" i="1"/>
  <c r="H12" i="1"/>
  <c r="G12" i="1"/>
  <c r="L12" i="1"/>
  <c r="I12" i="1"/>
  <c r="J12" i="1"/>
  <c r="M12" i="1"/>
  <c r="D20" i="1"/>
  <c r="M8" i="1"/>
  <c r="G18" i="1"/>
  <c r="G16" i="1"/>
  <c r="G10" i="1"/>
  <c r="I16" i="1"/>
  <c r="J16" i="1"/>
  <c r="I18" i="1"/>
  <c r="J18" i="1"/>
  <c r="J10" i="1"/>
  <c r="I10" i="1"/>
  <c r="K24" i="1"/>
  <c r="H18" i="1"/>
  <c r="L18" i="1"/>
  <c r="H16" i="1"/>
  <c r="K16" i="1"/>
  <c r="K14" i="1"/>
  <c r="K12" i="1"/>
  <c r="H10" i="1"/>
  <c r="K10" i="1"/>
  <c r="L10" i="1"/>
  <c r="M10" i="1"/>
  <c r="K26" i="1"/>
  <c r="K18" i="1"/>
  <c r="L16" i="1"/>
</calcChain>
</file>

<file path=xl/sharedStrings.xml><?xml version="1.0" encoding="utf-8"?>
<sst xmlns="http://schemas.openxmlformats.org/spreadsheetml/2006/main" count="30" uniqueCount="32">
  <si>
    <t>Variance</t>
  </si>
  <si>
    <t>£</t>
  </si>
  <si>
    <t>1 Balances Brought Forward</t>
  </si>
  <si>
    <t>3 Total Other Receipts</t>
  </si>
  <si>
    <t>4 Staff Costs</t>
  </si>
  <si>
    <t>7 Balances Carried Forward</t>
  </si>
  <si>
    <t>10 Total Borrowings</t>
  </si>
  <si>
    <t>5 Loan Interest/Capital Repayment</t>
  </si>
  <si>
    <t>9 Total Fixed Assets plus Other Long Term Investments and Assets</t>
  </si>
  <si>
    <t>8 Total Cash and Short Term Investments</t>
  </si>
  <si>
    <r>
      <t xml:space="preserve">Automatic responses trigger below based on figures input, </t>
    </r>
    <r>
      <rPr>
        <b/>
        <sz val="11"/>
        <color indexed="8"/>
        <rFont val="Arial"/>
        <family val="2"/>
      </rPr>
      <t>DO NOT OVERWRITE THESE BOXES</t>
    </r>
  </si>
  <si>
    <t>VARIANCE EXPLANATION NOT REQUIRED</t>
  </si>
  <si>
    <t>%</t>
  </si>
  <si>
    <t>Explanation Required?</t>
  </si>
  <si>
    <t xml:space="preserve">Explanation of variances – pro forma </t>
  </si>
  <si>
    <t xml:space="preserve">Name of smaller authority: </t>
  </si>
  <si>
    <r>
      <t>County area (local councils and parish meetings only):</t>
    </r>
    <r>
      <rPr>
        <b/>
        <sz val="8"/>
        <color indexed="8"/>
        <rFont val="Arial"/>
        <family val="2"/>
      </rPr>
      <t xml:space="preserve"> </t>
    </r>
  </si>
  <si>
    <t>2 Precept or Rates and Levies</t>
  </si>
  <si>
    <t>6 All Other Payments</t>
  </si>
  <si>
    <r>
      <t xml:space="preserve">Explanation from smaller authority </t>
    </r>
    <r>
      <rPr>
        <b/>
        <u/>
        <sz val="11"/>
        <color indexed="8"/>
        <rFont val="Arial"/>
        <family val="2"/>
      </rPr>
      <t>(must include narrative and supporting figures)</t>
    </r>
  </si>
  <si>
    <t>2023/24</t>
  </si>
  <si>
    <t>2024/25</t>
  </si>
  <si>
    <t>Besthorpe Parish Meeting</t>
  </si>
  <si>
    <t>Nottinghamshire</t>
  </si>
  <si>
    <t>NSDC payment system error - generated an extra invoice - will pay one less payment in 2025/26</t>
  </si>
  <si>
    <t>Had Trinity Hall 10 year celebration in 2023/24 so expenses were higher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</si>
</sst>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1"/>
      <color indexed="8"/>
      <name val="Arial"/>
      <family val="2"/>
    </font>
    <font>
      <b/>
      <sz val="8"/>
      <color indexed="8"/>
      <name val="Arial"/>
      <family val="2"/>
    </font>
    <font>
      <b/>
      <u/>
      <sz val="11"/>
      <color indexed="8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Symbol"/>
      <family val="1"/>
      <charset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3" fontId="3" fillId="2" borderId="1" xfId="0" applyNumberFormat="1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0" xfId="0" applyFont="1" applyAlignment="1">
      <alignment horizontal="center"/>
    </xf>
    <xf numFmtId="3" fontId="7" fillId="0" borderId="0" xfId="0" applyNumberFormat="1" applyFont="1"/>
    <xf numFmtId="10" fontId="7" fillId="0" borderId="0" xfId="0" applyNumberFormat="1" applyFont="1"/>
    <xf numFmtId="0" fontId="7" fillId="0" borderId="0" xfId="0" applyFont="1" applyAlignment="1">
      <alignment vertical="center"/>
    </xf>
    <xf numFmtId="3" fontId="3" fillId="3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vertical="top"/>
    </xf>
    <xf numFmtId="0" fontId="7" fillId="4" borderId="2" xfId="0" applyFont="1" applyFill="1" applyBorder="1" applyAlignment="1">
      <alignment wrapText="1"/>
    </xf>
    <xf numFmtId="0" fontId="8" fillId="0" borderId="0" xfId="0" applyFont="1"/>
    <xf numFmtId="0" fontId="7" fillId="0" borderId="0" xfId="0" applyFont="1" applyAlignment="1">
      <alignment wrapText="1"/>
    </xf>
    <xf numFmtId="0" fontId="7" fillId="0" borderId="2" xfId="0" applyFont="1" applyBorder="1" applyAlignment="1">
      <alignment wrapText="1"/>
    </xf>
    <xf numFmtId="0" fontId="7" fillId="5" borderId="2" xfId="0" applyFont="1" applyFill="1" applyBorder="1" applyAlignment="1">
      <alignment wrapText="1"/>
    </xf>
    <xf numFmtId="0" fontId="7" fillId="5" borderId="2" xfId="0" applyFont="1" applyFill="1" applyBorder="1" applyAlignment="1">
      <alignment wrapText="1"/>
    </xf>
    <xf numFmtId="0" fontId="7" fillId="0" borderId="0" xfId="0" applyFont="1" applyFill="1"/>
    <xf numFmtId="0" fontId="7" fillId="0" borderId="0" xfId="0" applyFont="1" applyAlignment="1">
      <alignment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7" fillId="0" borderId="0" xfId="0" applyFont="1" applyFill="1" applyBorder="1" applyAlignment="1">
      <alignment horizontal="left" vertical="top" wrapText="1"/>
    </xf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left" vertical="center" indent="2"/>
    </xf>
    <xf numFmtId="3" fontId="3" fillId="6" borderId="0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9" fillId="0" borderId="2" xfId="0" applyFont="1" applyBorder="1" applyAlignment="1">
      <alignment wrapText="1"/>
    </xf>
    <xf numFmtId="0" fontId="7" fillId="0" borderId="0" xfId="0" applyFont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6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E050B-9AA8-4EE5-936A-06D9119DCB43}">
  <sheetPr>
    <pageSetUpPr fitToPage="1"/>
  </sheetPr>
  <dimension ref="A1:V33"/>
  <sheetViews>
    <sheetView tabSelected="1" zoomScale="90" zoomScaleNormal="90" workbookViewId="0">
      <selection activeCell="C3" sqref="C3"/>
    </sheetView>
  </sheetViews>
  <sheetFormatPr defaultColWidth="9.14453125" defaultRowHeight="13.5" x14ac:dyDescent="0.15"/>
  <cols>
    <col min="1" max="1" width="10.89453125" style="2" customWidth="1"/>
    <col min="2" max="2" width="9.14453125" style="2"/>
    <col min="3" max="3" width="32.5546875" style="2" customWidth="1"/>
    <col min="4" max="4" width="9.14453125" style="2"/>
    <col min="5" max="5" width="3.2265625" style="2" customWidth="1"/>
    <col min="6" max="6" width="9.14453125" style="2"/>
    <col min="7" max="7" width="10.0859375" style="2" customWidth="1"/>
    <col min="8" max="8" width="9.55078125" style="2" customWidth="1"/>
    <col min="9" max="11" width="9.14453125" style="2" hidden="1" customWidth="1"/>
    <col min="12" max="12" width="13.31640625" style="2" customWidth="1"/>
    <col min="13" max="13" width="50.4453125" style="11" bestFit="1" customWidth="1"/>
    <col min="14" max="14" width="85.9609375" style="2" bestFit="1" customWidth="1"/>
    <col min="15" max="22" width="9.14453125" style="15"/>
    <col min="23" max="16384" width="9.14453125" style="2"/>
  </cols>
  <sheetData>
    <row r="1" spans="1:14" ht="18" x14ac:dyDescent="0.15">
      <c r="A1" s="28" t="s">
        <v>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8"/>
    </row>
    <row r="2" spans="1:14" ht="14.25" x14ac:dyDescent="0.15">
      <c r="A2" s="21" t="s">
        <v>15</v>
      </c>
      <c r="B2" s="17"/>
      <c r="C2" s="23" t="s">
        <v>22</v>
      </c>
      <c r="D2" s="17"/>
      <c r="E2" s="17"/>
      <c r="F2" s="17"/>
      <c r="G2" s="17"/>
      <c r="H2" s="17"/>
      <c r="I2" s="17"/>
      <c r="J2" s="17"/>
      <c r="K2" s="17"/>
      <c r="L2" s="8"/>
      <c r="M2" s="18"/>
    </row>
    <row r="3" spans="1:14" ht="14.25" x14ac:dyDescent="0.15">
      <c r="A3" s="21" t="s">
        <v>16</v>
      </c>
      <c r="C3" s="35" t="s">
        <v>23</v>
      </c>
      <c r="L3" s="8"/>
    </row>
    <row r="4" spans="1:14" x14ac:dyDescent="0.15">
      <c r="A4" s="22"/>
    </row>
    <row r="5" spans="1:14" ht="98.25" customHeight="1" x14ac:dyDescent="0.15">
      <c r="D5" s="24" t="s">
        <v>20</v>
      </c>
      <c r="E5" s="20"/>
      <c r="F5" s="24" t="s">
        <v>21</v>
      </c>
      <c r="G5" s="24" t="s">
        <v>0</v>
      </c>
      <c r="H5" s="24" t="s">
        <v>0</v>
      </c>
      <c r="I5" s="24"/>
      <c r="J5" s="24"/>
      <c r="K5" s="24"/>
      <c r="L5" s="25" t="s">
        <v>13</v>
      </c>
      <c r="M5" s="9" t="s">
        <v>10</v>
      </c>
      <c r="N5" s="26" t="s">
        <v>19</v>
      </c>
    </row>
    <row r="6" spans="1:14" x14ac:dyDescent="0.15">
      <c r="D6" s="24" t="s">
        <v>1</v>
      </c>
      <c r="E6" s="20"/>
      <c r="F6" s="24" t="s">
        <v>1</v>
      </c>
      <c r="G6" s="24" t="s">
        <v>1</v>
      </c>
      <c r="H6" s="24" t="s">
        <v>12</v>
      </c>
      <c r="I6" s="24"/>
      <c r="J6" s="24"/>
      <c r="K6" s="20"/>
      <c r="L6" s="20"/>
      <c r="N6" s="16"/>
    </row>
    <row r="7" spans="1:14" ht="14.25" thickBot="1" x14ac:dyDescent="0.2">
      <c r="D7" s="3"/>
      <c r="E7" s="3"/>
      <c r="N7" s="16"/>
    </row>
    <row r="8" spans="1:14" ht="27" thickBot="1" x14ac:dyDescent="0.2">
      <c r="A8" s="30" t="s">
        <v>2</v>
      </c>
      <c r="B8" s="30"/>
      <c r="C8" s="34"/>
      <c r="D8" s="7">
        <v>23302</v>
      </c>
      <c r="F8" s="7">
        <v>22080</v>
      </c>
      <c r="G8" s="4"/>
      <c r="M8" s="9" t="str">
        <f>IF(F8=D20,"Explanation of % variance from PY opening balance not required - Balance brought forward agrees","Explanation of % variance from PY opening balance not required - Balance brought forward does not agree, query this")</f>
        <v>Explanation of % variance from PY opening balance not required - Balance brought forward agrees</v>
      </c>
      <c r="N8" s="12"/>
    </row>
    <row r="9" spans="1:14" ht="14.25" thickBot="1" x14ac:dyDescent="0.2">
      <c r="D9" s="4"/>
      <c r="F9" s="4"/>
      <c r="N9" s="16"/>
    </row>
    <row r="10" spans="1:14" ht="14.25" thickBot="1" x14ac:dyDescent="0.2">
      <c r="A10" s="31" t="s">
        <v>17</v>
      </c>
      <c r="B10" s="31"/>
      <c r="C10" s="33"/>
      <c r="D10" s="7">
        <v>7660</v>
      </c>
      <c r="F10" s="7">
        <v>8050</v>
      </c>
      <c r="G10" s="4">
        <f>F10-D10</f>
        <v>390</v>
      </c>
      <c r="H10" s="5">
        <f>IF((D10&gt;F10),(D10-F10)/D10,IF(D10&lt;F10,-(D10-F10)/D10,IF(D10=F10,0)))</f>
        <v>5.0913838120104436E-2</v>
      </c>
      <c r="I10" s="2">
        <f>IF(D10-F10&lt;200,0,IF(D10-F10&gt;200,1,IF(D10-F10=200,1)))</f>
        <v>0</v>
      </c>
      <c r="J10" s="2">
        <f>IF(F10-D10&lt;200,0,IF(F10-D10&gt;200,1,IF(F10-D10=200,1)))</f>
        <v>1</v>
      </c>
      <c r="K10" s="3">
        <f>IF(H10&lt;0.15,0,IF(H10&gt;0.15,1,IF(H10=0.15,1)))</f>
        <v>0</v>
      </c>
      <c r="L10" s="3" t="str">
        <f>IF((H10&lt;15%)*AND(G10&lt;100000)*OR(G10&gt;-100000), "NO","YES")</f>
        <v>NO</v>
      </c>
      <c r="M10" s="9" t="str">
        <f>IF((L10="YES")*AND(I10+J10&lt;1),"Explanation not required, difference less than £200"," ")</f>
        <v xml:space="preserve"> </v>
      </c>
      <c r="N10" s="12"/>
    </row>
    <row r="11" spans="1:14" ht="27" customHeight="1" thickBot="1" x14ac:dyDescent="0.2">
      <c r="D11" s="4"/>
      <c r="F11" s="4"/>
      <c r="G11" s="4"/>
      <c r="H11" s="5"/>
      <c r="K11" s="3"/>
      <c r="L11" s="3"/>
      <c r="N11" s="16"/>
    </row>
    <row r="12" spans="1:14" ht="14.25" thickBot="1" x14ac:dyDescent="0.2">
      <c r="A12" s="27" t="s">
        <v>3</v>
      </c>
      <c r="B12" s="27"/>
      <c r="C12" s="32"/>
      <c r="D12" s="7">
        <v>4409</v>
      </c>
      <c r="F12" s="7">
        <v>4756</v>
      </c>
      <c r="G12" s="4">
        <f>F12-D12</f>
        <v>347</v>
      </c>
      <c r="H12" s="5">
        <f>IF((D12&gt;F12),(D12-F12)/D12,IF(D12&lt;F12,-(D12-F12)/D12,IF(D12=F12,0)))</f>
        <v>7.8702653662962127E-2</v>
      </c>
      <c r="I12" s="2">
        <f>IF(D12-F12&lt;200,0,IF(D12-F12&gt;200,1,IF(D12-F12=200,1)))</f>
        <v>0</v>
      </c>
      <c r="J12" s="2">
        <f>IF(F12-D12&lt;200,0,IF(F12-D12&gt;200,1,IF(F12-D12=200,1)))</f>
        <v>1</v>
      </c>
      <c r="K12" s="3">
        <f>IF(H12&lt;0.15,0,IF(H12&gt;0.15,1,IF(H12=0.15,1)))</f>
        <v>0</v>
      </c>
      <c r="L12" s="3" t="str">
        <f>IF((H12&lt;15%)*AND(G12&lt;100000)*OR(G12&gt;-100000), "NO","YES")</f>
        <v>NO</v>
      </c>
      <c r="M12" s="9" t="str">
        <f>IF((L12="YES")*AND(I12+J12&lt;1),"Explanation not required, difference less than £200"," ")</f>
        <v xml:space="preserve"> </v>
      </c>
      <c r="N12" s="12"/>
    </row>
    <row r="13" spans="1:14" ht="14.25" thickBot="1" x14ac:dyDescent="0.2">
      <c r="D13" s="4"/>
      <c r="F13" s="4"/>
      <c r="G13" s="4"/>
      <c r="H13" s="5"/>
      <c r="K13" s="3"/>
      <c r="L13" s="3"/>
      <c r="N13" s="16"/>
    </row>
    <row r="14" spans="1:14" ht="14.25" thickBot="1" x14ac:dyDescent="0.2">
      <c r="A14" s="27" t="s">
        <v>4</v>
      </c>
      <c r="B14" s="27"/>
      <c r="C14" s="32"/>
      <c r="D14" s="7">
        <v>0</v>
      </c>
      <c r="F14" s="7">
        <v>0</v>
      </c>
      <c r="G14" s="4">
        <f>F14-D14</f>
        <v>0</v>
      </c>
      <c r="H14" s="5">
        <f>IF((D14&gt;F14),(D14-F14)/D14,IF(D14&lt;F14,-(D14-F14)/D14,IF(D14=F14,0)))</f>
        <v>0</v>
      </c>
      <c r="I14" s="2">
        <f>IF(D14-F14&lt;200,0,IF(D14-F14&gt;200,1,IF(D14-F14=200,1)))</f>
        <v>0</v>
      </c>
      <c r="J14" s="2">
        <f>IF(F14-D14&lt;200,0,IF(F14-D14&gt;200,1,IF(F14-D14=200,1)))</f>
        <v>0</v>
      </c>
      <c r="K14" s="3">
        <f>IF(H14&lt;0.15,0,IF(H14&gt;0.15,1,IF(H14=0.15,1)))</f>
        <v>0</v>
      </c>
      <c r="L14" s="3" t="str">
        <f>IF((H14&lt;15%)*AND(G14&lt;100000)*OR(G14&gt;-100000), "NO","YES")</f>
        <v>NO</v>
      </c>
      <c r="M14" s="9" t="str">
        <f>IF((L14="YES")*AND(I14+J14&lt;1),"Explanation not required, difference less than £200"," ")</f>
        <v xml:space="preserve"> </v>
      </c>
      <c r="N14" s="12"/>
    </row>
    <row r="15" spans="1:14" ht="14.25" thickBot="1" x14ac:dyDescent="0.2">
      <c r="D15" s="4"/>
      <c r="F15" s="4"/>
      <c r="G15" s="4"/>
      <c r="H15" s="5"/>
      <c r="K15" s="3"/>
      <c r="L15" s="3"/>
      <c r="N15" s="16"/>
    </row>
    <row r="16" spans="1:14" ht="27" thickBot="1" x14ac:dyDescent="0.2">
      <c r="A16" s="27" t="s">
        <v>7</v>
      </c>
      <c r="B16" s="27"/>
      <c r="C16" s="32"/>
      <c r="D16" s="7">
        <v>818</v>
      </c>
      <c r="F16" s="7">
        <v>1228</v>
      </c>
      <c r="G16" s="4">
        <f>F16-D16</f>
        <v>410</v>
      </c>
      <c r="H16" s="5">
        <f>IF((D16&gt;F16),(D16-F16)/D16,IF(D16&lt;F16,-(D16-F16)/D16,IF(D16=F16,0)))</f>
        <v>0.5012224938875306</v>
      </c>
      <c r="I16" s="2">
        <f>IF(D16-F16&lt;200,0,IF(D16-F16&gt;200,1,IF(D16-F16=200,1)))</f>
        <v>0</v>
      </c>
      <c r="J16" s="2">
        <f>IF(F16-D16&lt;200,0,IF(F16-D16&gt;200,1,IF(F16-D16=200,1)))</f>
        <v>1</v>
      </c>
      <c r="K16" s="3">
        <f>IF(H16&lt;0.15,0,IF(H16&gt;0.15,1,IF(H16=0.15,1)))</f>
        <v>1</v>
      </c>
      <c r="L16" s="3" t="str">
        <f>IF((H16&lt;15%)*AND(G16&lt;100000)*OR(G16&gt;-100000), "NO","YES")</f>
        <v>YES</v>
      </c>
      <c r="M16" s="9" t="s">
        <v>24</v>
      </c>
      <c r="N16" s="12"/>
    </row>
    <row r="17" spans="1:22" ht="14.25" thickBot="1" x14ac:dyDescent="0.2">
      <c r="D17" s="4"/>
      <c r="F17" s="4"/>
      <c r="G17" s="4"/>
      <c r="H17" s="5"/>
      <c r="K17" s="3"/>
      <c r="L17" s="3"/>
      <c r="N17" s="16"/>
    </row>
    <row r="18" spans="1:22" ht="27" thickBot="1" x14ac:dyDescent="0.2">
      <c r="A18" s="27" t="s">
        <v>18</v>
      </c>
      <c r="B18" s="27"/>
      <c r="C18" s="32"/>
      <c r="D18" s="7">
        <v>12473</v>
      </c>
      <c r="F18" s="7">
        <v>7778</v>
      </c>
      <c r="G18" s="4">
        <f>F18-D18</f>
        <v>-4695</v>
      </c>
      <c r="H18" s="5">
        <f>IF((D18&gt;F18),(D18-F18)/D18,IF(D18&lt;F18,-(D18-F18)/D18,IF(D18=F18,0)))</f>
        <v>0.3764130521927363</v>
      </c>
      <c r="I18" s="2">
        <f>IF(D18-F18&lt;200,0,IF(D18-F18&gt;200,1,IF(D18-F18=200,1)))</f>
        <v>1</v>
      </c>
      <c r="J18" s="2">
        <f>IF(F18-D18&lt;200,0,IF(F18-D18&gt;200,1,IF(F18-D18=200,1)))</f>
        <v>0</v>
      </c>
      <c r="K18" s="3">
        <f>IF(H18&lt;0.15,0,IF(H18&gt;0.15,1,IF(H18=0.15,1)))</f>
        <v>1</v>
      </c>
      <c r="L18" s="3" t="str">
        <f>IF((H18&lt;15%)*AND(G18&lt;100000)*OR(G18&gt;-100000), "NO","YES")</f>
        <v>YES</v>
      </c>
      <c r="M18" s="9" t="s">
        <v>25</v>
      </c>
      <c r="N18" s="12"/>
    </row>
    <row r="19" spans="1:22" ht="14.25" thickBot="1" x14ac:dyDescent="0.2">
      <c r="D19" s="4"/>
      <c r="F19" s="4"/>
      <c r="G19" s="4"/>
      <c r="H19" s="5"/>
      <c r="K19" s="3"/>
      <c r="L19" s="3"/>
      <c r="N19" s="16"/>
    </row>
    <row r="20" spans="1:22" ht="14.25" thickBot="1" x14ac:dyDescent="0.2">
      <c r="A20" s="6" t="s">
        <v>5</v>
      </c>
      <c r="D20" s="1">
        <f>D8+D10+D12-D14-D16-D18</f>
        <v>22080</v>
      </c>
      <c r="F20" s="1">
        <f>F8+F10+F12-F14-F16-F18</f>
        <v>25880</v>
      </c>
      <c r="G20" s="4"/>
      <c r="H20" s="5"/>
      <c r="K20" s="3"/>
      <c r="L20" s="3"/>
      <c r="M20" s="13" t="s">
        <v>11</v>
      </c>
      <c r="N20" s="16"/>
    </row>
    <row r="21" spans="1:22" ht="14.25" thickBot="1" x14ac:dyDescent="0.2">
      <c r="D21" s="4"/>
      <c r="F21" s="4"/>
      <c r="G21" s="4"/>
      <c r="H21" s="5"/>
      <c r="K21" s="3"/>
      <c r="L21" s="3"/>
      <c r="N21" s="16"/>
    </row>
    <row r="22" spans="1:22" ht="14.25" thickBot="1" x14ac:dyDescent="0.2">
      <c r="A22" s="27" t="s">
        <v>9</v>
      </c>
      <c r="B22" s="27"/>
      <c r="C22" s="32"/>
      <c r="D22" s="7">
        <v>22080</v>
      </c>
      <c r="F22" s="7">
        <v>25880</v>
      </c>
      <c r="G22" s="4"/>
      <c r="H22" s="5"/>
      <c r="K22" s="3"/>
      <c r="L22" s="3"/>
      <c r="M22" s="14" t="s">
        <v>11</v>
      </c>
      <c r="N22" s="16"/>
    </row>
    <row r="23" spans="1:22" ht="14.25" thickBot="1" x14ac:dyDescent="0.2">
      <c r="D23" s="4"/>
      <c r="F23" s="4"/>
      <c r="G23" s="4"/>
      <c r="H23" s="5"/>
      <c r="K23" s="3"/>
      <c r="L23" s="3"/>
      <c r="N23" s="16"/>
    </row>
    <row r="24" spans="1:22" ht="14.25" thickBot="1" x14ac:dyDescent="0.2">
      <c r="A24" s="27" t="s">
        <v>8</v>
      </c>
      <c r="B24" s="27"/>
      <c r="C24" s="32"/>
      <c r="D24" s="7">
        <v>85761</v>
      </c>
      <c r="F24" s="7">
        <v>85761</v>
      </c>
      <c r="G24" s="4">
        <f>F24-D24</f>
        <v>0</v>
      </c>
      <c r="H24" s="5">
        <f>IF((D24&gt;F24),(D24-F24)/D24,IF(D24&lt;F24,-(D24-F24)/D24,IF(D24=F24,0)))</f>
        <v>0</v>
      </c>
      <c r="I24" s="2">
        <f>IF(D24-F24&lt;200,0,IF(D24-F24&gt;200,1,IF(D24-F24=200,1)))</f>
        <v>0</v>
      </c>
      <c r="J24" s="2">
        <f>IF(F24-D24&lt;200,0,IF(F24-D24&gt;200,1,IF(F24-D24=200,1)))</f>
        <v>0</v>
      </c>
      <c r="K24" s="3">
        <f>IF(H24&lt;0.15,0,IF(H24&gt;0.15,1,IF(H24=0.15,1)))</f>
        <v>0</v>
      </c>
      <c r="L24" s="3" t="str">
        <f>IF((H24&lt;15%)*AND(G24&lt;100000)*OR(G24&gt;-100000), "NO","YES")</f>
        <v>NO</v>
      </c>
      <c r="M24" s="9" t="str">
        <f>IF((L24="YES")*AND(I24+J24&lt;1),"Explanation not required, difference less than £200"," ")</f>
        <v xml:space="preserve"> </v>
      </c>
      <c r="N24" s="12"/>
    </row>
    <row r="25" spans="1:22" ht="14.25" thickBot="1" x14ac:dyDescent="0.2">
      <c r="D25" s="4"/>
      <c r="F25" s="4"/>
      <c r="G25" s="4"/>
      <c r="H25" s="5"/>
      <c r="K25" s="3"/>
      <c r="L25" s="3"/>
      <c r="N25" s="16"/>
    </row>
    <row r="26" spans="1:22" ht="14.25" thickBot="1" x14ac:dyDescent="0.2">
      <c r="A26" s="27" t="s">
        <v>6</v>
      </c>
      <c r="B26" s="27"/>
      <c r="C26" s="32"/>
      <c r="D26" s="7">
        <v>9023</v>
      </c>
      <c r="F26" s="7">
        <v>8523</v>
      </c>
      <c r="G26" s="4">
        <f>F26-D26</f>
        <v>-500</v>
      </c>
      <c r="H26" s="5">
        <f>IF((D26&gt;F26),(D26-F26)/D26,IF(D26&lt;F26,-(D26-F26)/D26,IF(D26=F26,0)))</f>
        <v>5.5413942147844397E-2</v>
      </c>
      <c r="I26" s="2">
        <f>IF(D26-F26&lt;100,0,IF(D26-F26&gt;100,1,IF(D26-F26=100,1)))</f>
        <v>1</v>
      </c>
      <c r="J26" s="2">
        <f>IF(F26-D26&lt;100,0,IF(F26-D26&gt;100,1,IF(F26-D26=100,1)))</f>
        <v>0</v>
      </c>
      <c r="K26" s="3">
        <f>IF(H26&lt;0.15,0,IF(H26&gt;0.15,1,IF(H26=0.15,1)))</f>
        <v>0</v>
      </c>
      <c r="L26" s="3" t="str">
        <f>IF((H26&lt;15%)*AND(G26&lt;100000)*OR(G26&gt;-100000), "NO","YES")</f>
        <v>NO</v>
      </c>
      <c r="M26" s="9" t="str">
        <f>IF((L26="YES")*AND(I26+J26&lt;1),"Explanation not required, difference less than £200"," ")</f>
        <v xml:space="preserve"> </v>
      </c>
      <c r="N26" s="12"/>
    </row>
    <row r="27" spans="1:22" x14ac:dyDescent="0.15">
      <c r="H27" s="5"/>
      <c r="K27" s="3"/>
      <c r="L27" s="3"/>
      <c r="N27" s="16"/>
    </row>
    <row r="28" spans="1:22" x14ac:dyDescent="0.15">
      <c r="C28" s="10"/>
    </row>
    <row r="29" spans="1:22" x14ac:dyDescent="0.15">
      <c r="O29" s="19"/>
      <c r="P29" s="19"/>
    </row>
    <row r="30" spans="1:22" x14ac:dyDescent="0.15">
      <c r="C30" s="10"/>
      <c r="N30" s="19"/>
      <c r="O30" s="19"/>
      <c r="P30" s="19"/>
      <c r="Q30" s="19"/>
      <c r="R30" s="19"/>
      <c r="S30" s="19"/>
    </row>
    <row r="31" spans="1:22" x14ac:dyDescent="0.15">
      <c r="Q31" s="19"/>
      <c r="R31" s="19"/>
      <c r="S31" s="19"/>
    </row>
    <row r="32" spans="1:22" x14ac:dyDescent="0.15">
      <c r="C32" s="10"/>
      <c r="T32" s="19"/>
      <c r="U32" s="19"/>
      <c r="V32" s="19"/>
    </row>
    <row r="33" spans="20:22" x14ac:dyDescent="0.15">
      <c r="T33" s="19"/>
      <c r="U33" s="19"/>
      <c r="V33" s="19"/>
    </row>
  </sheetData>
  <mergeCells count="10">
    <mergeCell ref="A26:C26"/>
    <mergeCell ref="A8:C8"/>
    <mergeCell ref="A10:C10"/>
    <mergeCell ref="A12:C12"/>
    <mergeCell ref="A14:C14"/>
    <mergeCell ref="A16:C16"/>
    <mergeCell ref="A18:C18"/>
    <mergeCell ref="A1:K1"/>
    <mergeCell ref="A22:C22"/>
    <mergeCell ref="A24:C24"/>
  </mergeCells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Variances</vt:lpstr>
      <vt:lpstr>Variances!Print_Area</vt:lpstr>
    </vt:vector>
  </TitlesOfParts>
  <Company>Littlejohn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jsheridan</dc:creator>
  <cp:lastModifiedBy>X</cp:lastModifiedBy>
  <cp:lastPrinted>2023-05-02T14:01:12Z</cp:lastPrinted>
  <dcterms:created xsi:type="dcterms:W3CDTF">2012-07-11T10:01:28Z</dcterms:created>
  <dcterms:modified xsi:type="dcterms:W3CDTF">2025-05-17T09:53:02Z</dcterms:modified>
</cp:coreProperties>
</file>